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Wire Gauge Calculator" sheetId="1" r:id="rId1"/>
  </sheets>
  <definedNames/>
  <calcPr fullCalcOnLoad="1"/>
</workbook>
</file>

<file path=xl/sharedStrings.xml><?xml version="1.0" encoding="utf-8"?>
<sst xmlns="http://schemas.openxmlformats.org/spreadsheetml/2006/main" count="56" uniqueCount="42">
  <si>
    <t>Standard Wire</t>
  </si>
  <si>
    <t>Metric Units</t>
  </si>
  <si>
    <t>English Units</t>
  </si>
  <si>
    <t>Gauge :</t>
  </si>
  <si>
    <t>AWG</t>
  </si>
  <si>
    <t>Wire diameter =</t>
  </si>
  <si>
    <t>mm</t>
  </si>
  <si>
    <t>in</t>
  </si>
  <si>
    <t>conductor x-section =</t>
  </si>
  <si>
    <t>mm2</t>
  </si>
  <si>
    <t>in2</t>
  </si>
  <si>
    <t>m</t>
  </si>
  <si>
    <t>ft</t>
  </si>
  <si>
    <t>ohms</t>
  </si>
  <si>
    <t>dia. of indiv. cond.</t>
  </si>
  <si>
    <t>total area of cond.</t>
  </si>
  <si>
    <t>dB</t>
  </si>
  <si>
    <t>equiv diameter</t>
  </si>
  <si>
    <t>Standard Wire" and "Litz Wire" tables are independent; they do no cross reference one another.</t>
  </si>
  <si>
    <t>SPL Loss =</t>
  </si>
  <si>
    <t>Damping Factor =</t>
  </si>
  <si>
    <t>DF</t>
  </si>
  <si>
    <t>I did modify this spreadsheet to include Amplifier Output Resistance and DF fields.</t>
  </si>
  <si>
    <t>Scott Faller</t>
  </si>
  <si>
    <t>TNT-Audio.com</t>
  </si>
  <si>
    <t>Cable Length (Both + AND - Wires) :</t>
  </si>
  <si>
    <t>Number of Conductors :</t>
  </si>
  <si>
    <t>Aggregate Gauge =</t>
  </si>
  <si>
    <t>DIY Wire Gauge Calculator</t>
  </si>
  <si>
    <t>brought to you by</t>
  </si>
  <si>
    <t>Damping Factor and SPL Loss Calculator</t>
  </si>
  <si>
    <t>Aggregate Gauge Calculator</t>
  </si>
  <si>
    <t>Litz or Category Type (CAT 5) Wire</t>
  </si>
  <si>
    <t xml:space="preserve">Nominal Speaker Resistance : </t>
  </si>
  <si>
    <t>Nominal Amplifier Output Resistance :</t>
  </si>
  <si>
    <t>Total DC Resistance =</t>
  </si>
  <si>
    <t>* When determining losses associated with speaker wires, double the "Length" to account for + and - conductors.</t>
  </si>
  <si>
    <t>your impedence curve as published by your speaker manufacturer. If this is not known, a good guess</t>
  </si>
  <si>
    <t>for an 8 ohm speaker would be 3 ohms, a good guess for a 4 ohm speaker would be 2 ohms.</t>
  </si>
  <si>
    <t>Uuuuuh, I'd give credit to the author of this spreadsheet if I could only remember where I got it :-)</t>
  </si>
  <si>
    <t>Individual Conductor Gauge:</t>
  </si>
  <si>
    <r>
      <t xml:space="preserve">* When entering your Nominal Speaker Resistance, enter the </t>
    </r>
    <r>
      <rPr>
        <b/>
        <sz val="10"/>
        <rFont val="Arial"/>
        <family val="2"/>
      </rPr>
      <t>lowest</t>
    </r>
    <r>
      <rPr>
        <sz val="10"/>
        <rFont val="Arial"/>
        <family val="2"/>
      </rPr>
      <t xml:space="preserve"> known resistance based upon</t>
    </r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</si>
</sst>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US$&quot;#,##0_);\(&quot;US$&quot;#,##0\)"/>
    <numFmt numFmtId="181" formatCode="&quot;US$&quot;#,##0_);[Red]\(&quot;US$&quot;#,##0\)"/>
    <numFmt numFmtId="182" formatCode="&quot;US$&quot;#,##0.00_);\(&quot;US$&quot;#,##0.00\)"/>
    <numFmt numFmtId="183" formatCode="&quot;US$&quot;#,##0.00_);[Red]\(&quot;US$&quot;#,##0.00\)"/>
    <numFmt numFmtId="184" formatCode="#,##0&quot;?.&quot;;\-#,##0&quot;?.&quot;"/>
    <numFmt numFmtId="185" formatCode="#,##0&quot;?.&quot;;[Red]\-#,##0&quot;?.&quot;"/>
    <numFmt numFmtId="186" formatCode="#,##0.00&quot;?.&quot;;\-#,##0.00&quot;?.&quot;"/>
    <numFmt numFmtId="187" formatCode="#,##0.00&quot;?.&quot;;[Red]\-#,##0.00&quot;?.&quot;"/>
    <numFmt numFmtId="188" formatCode="_-* #,##0&quot;?.&quot;_-;\-* #,##0&quot;?.&quot;_-;_-* &quot;-&quot;&quot;?.&quot;_-;_-@_-"/>
    <numFmt numFmtId="189" formatCode="_-* #,##0_?_._-;\-* #,##0_?_._-;_-* &quot;-&quot;_?_._-;_-@_-"/>
    <numFmt numFmtId="190" formatCode="_-* #,##0.00&quot;?.&quot;_-;\-* #,##0.00&quot;?.&quot;_-;_-* &quot;-&quot;??&quot;?.&quot;_-;_-@_-"/>
    <numFmt numFmtId="191" formatCode="_-* #,##0.00_?_._-;\-* #,##0.00_?_._-;_-* &quot;-&quot;??_?_._-;_-@_-"/>
    <numFmt numFmtId="192" formatCode="&quot;?&quot;#,##0_);\(&quot;?&quot;#,##0\)"/>
    <numFmt numFmtId="193" formatCode="&quot;?&quot;#,##0_);[Red]\(&quot;?&quot;#,##0\)"/>
    <numFmt numFmtId="194" formatCode="&quot;?&quot;#,##0.00_);\(&quot;?&quot;#,##0.00\)"/>
    <numFmt numFmtId="195" formatCode="&quot;?&quot;#,##0.00_);[Red]\(&quot;?&quot;#,##0.00\)"/>
    <numFmt numFmtId="196" formatCode="_(&quot;?&quot;* #,##0_);_(&quot;?&quot;* \(#,##0\);_(&quot;?&quot;* &quot;-&quot;_);_(@_)"/>
    <numFmt numFmtId="197" formatCode="_(&quot;?&quot;* #,##0.00_);_(&quot;?&quot;* \(#,##0.00\);_(&quot;?&quot;* &quot;-&quot;??_);_(@_)"/>
    <numFmt numFmtId="198" formatCode="0.00000"/>
    <numFmt numFmtId="199" formatCode="0.0000"/>
    <numFmt numFmtId="200" formatCode="0.000000"/>
  </numFmts>
  <fonts count="10"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6"/>
      <name val="Arial"/>
      <family val="2"/>
    </font>
    <font>
      <b/>
      <sz val="18"/>
      <color indexed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9"/>
      </left>
      <right>
        <color indexed="9"/>
      </right>
      <top style="thick">
        <color indexed="63"/>
      </top>
      <bottom>
        <color indexed="9"/>
      </bottom>
    </border>
    <border>
      <left>
        <color indexed="9"/>
      </left>
      <right style="thick">
        <color indexed="63"/>
      </right>
      <top style="thick">
        <color indexed="63"/>
      </top>
      <bottom>
        <color indexed="9"/>
      </bottom>
    </border>
    <border>
      <left>
        <color indexed="9"/>
      </left>
      <right style="thick">
        <color indexed="63"/>
      </right>
      <top>
        <color indexed="9"/>
      </top>
      <bottom>
        <color indexed="9"/>
      </bottom>
    </border>
    <border>
      <left>
        <color indexed="9"/>
      </left>
      <right style="thick">
        <color indexed="63"/>
      </right>
      <top>
        <color indexed="9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>
        <color indexed="63"/>
      </left>
      <right>
        <color indexed="9"/>
      </right>
      <top style="thick">
        <color indexed="63"/>
      </top>
      <bottom>
        <color indexed="9"/>
      </bottom>
    </border>
    <border>
      <left style="thick">
        <color indexed="63"/>
      </left>
      <right>
        <color indexed="9"/>
      </right>
      <top>
        <color indexed="9"/>
      </top>
      <bottom>
        <color indexed="9"/>
      </bottom>
    </border>
    <border>
      <left style="thick">
        <color indexed="63"/>
      </left>
      <right>
        <color indexed="9"/>
      </right>
      <top>
        <color indexed="9"/>
      </top>
      <bottom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2" xfId="0" applyFont="1" applyFill="1" applyAlignment="1" applyProtection="1">
      <alignment/>
      <protection locked="0"/>
    </xf>
    <xf numFmtId="0" fontId="0" fillId="2" borderId="3" xfId="0" applyFont="1" applyFill="1" applyAlignment="1">
      <alignment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Alignment="1">
      <alignment/>
    </xf>
    <xf numFmtId="0" fontId="2" fillId="2" borderId="5" xfId="0" applyFont="1" applyFill="1" applyBorder="1" applyAlignment="1" quotePrefix="1">
      <alignment horizontal="left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6" xfId="0" applyFont="1" applyFill="1" applyAlignment="1">
      <alignment horizontal="left"/>
    </xf>
    <xf numFmtId="0" fontId="0" fillId="0" borderId="7" xfId="0" applyFont="1" applyFill="1" applyAlignment="1">
      <alignment horizontal="left"/>
    </xf>
    <xf numFmtId="0" fontId="0" fillId="0" borderId="7" xfId="0" applyFont="1" applyFill="1" applyAlignment="1">
      <alignment/>
    </xf>
    <xf numFmtId="0" fontId="0" fillId="0" borderId="8" xfId="0" applyFont="1" applyFill="1" applyAlignment="1" applyProtection="1">
      <alignment/>
      <protection locked="0"/>
    </xf>
    <xf numFmtId="0" fontId="0" fillId="2" borderId="8" xfId="0" applyFont="1" applyFill="1" applyAlignment="1">
      <alignment/>
    </xf>
    <xf numFmtId="0" fontId="0" fillId="2" borderId="9" xfId="0" applyFont="1" applyFill="1" applyAlignment="1">
      <alignment/>
    </xf>
    <xf numFmtId="200" fontId="0" fillId="2" borderId="0" xfId="0" applyNumberFormat="1" applyFont="1" applyAlignment="1">
      <alignment/>
    </xf>
    <xf numFmtId="0" fontId="0" fillId="2" borderId="0" xfId="0" applyFont="1" applyAlignment="1">
      <alignment/>
    </xf>
    <xf numFmtId="0" fontId="0" fillId="2" borderId="10" xfId="0" applyFont="1" applyFill="1" applyAlignment="1">
      <alignment/>
    </xf>
    <xf numFmtId="199" fontId="0" fillId="2" borderId="0" xfId="0" applyNumberFormat="1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2" borderId="0" xfId="0" applyFont="1" applyBorder="1" applyAlignment="1">
      <alignment/>
    </xf>
    <xf numFmtId="0" fontId="0" fillId="2" borderId="11" xfId="0" applyFont="1" applyFill="1" applyBorder="1" applyAlignment="1">
      <alignment/>
    </xf>
    <xf numFmtId="0" fontId="2" fillId="2" borderId="12" xfId="0" applyFont="1" applyFill="1" applyBorder="1" applyAlignment="1" quotePrefix="1">
      <alignment horizontal="left"/>
    </xf>
    <xf numFmtId="0" fontId="0" fillId="0" borderId="0" xfId="0" applyFont="1" applyAlignment="1" quotePrefix="1">
      <alignment horizontal="left"/>
    </xf>
    <xf numFmtId="2" fontId="2" fillId="2" borderId="13" xfId="0" applyNumberFormat="1" applyFont="1" applyFill="1" applyBorder="1" applyAlignment="1">
      <alignment/>
    </xf>
    <xf numFmtId="0" fontId="4" fillId="2" borderId="14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4" fillId="2" borderId="15" xfId="0" applyFont="1" applyFill="1" applyBorder="1" applyAlignment="1" quotePrefix="1">
      <alignment horizontal="left"/>
    </xf>
    <xf numFmtId="0" fontId="4" fillId="2" borderId="16" xfId="0" applyFont="1" applyFill="1" applyBorder="1" applyAlignment="1" quotePrefix="1">
      <alignment horizontal="left"/>
    </xf>
    <xf numFmtId="0" fontId="4" fillId="2" borderId="17" xfId="0" applyFont="1" applyFill="1" applyBorder="1" applyAlignment="1" quotePrefix="1">
      <alignment horizontal="left"/>
    </xf>
    <xf numFmtId="0" fontId="4" fillId="2" borderId="18" xfId="0" applyFont="1" applyFill="1" applyBorder="1" applyAlignment="1" quotePrefix="1">
      <alignment horizontal="left"/>
    </xf>
    <xf numFmtId="2" fontId="3" fillId="2" borderId="19" xfId="0" applyNumberFormat="1" applyFont="1" applyFill="1" applyAlignment="1">
      <alignment/>
    </xf>
    <xf numFmtId="0" fontId="3" fillId="2" borderId="20" xfId="0" applyFont="1" applyFill="1" applyAlignment="1">
      <alignment/>
    </xf>
    <xf numFmtId="2" fontId="3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21" xfId="0" applyFont="1" applyFill="1" applyBorder="1" applyAlignment="1">
      <alignment/>
    </xf>
    <xf numFmtId="2" fontId="3" fillId="2" borderId="22" xfId="0" applyNumberFormat="1" applyFont="1" applyFill="1" applyBorder="1" applyAlignment="1">
      <alignment/>
    </xf>
    <xf numFmtId="0" fontId="3" fillId="2" borderId="22" xfId="0" applyFont="1" applyFill="1" applyBorder="1" applyAlignment="1">
      <alignment/>
    </xf>
    <xf numFmtId="0" fontId="3" fillId="2" borderId="23" xfId="0" applyFont="1" applyFill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 quotePrefix="1">
      <alignment horizontal="left"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NumberFormat="1" applyFont="1" applyAlignment="1" quotePrefix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 quotePrefix="1">
      <alignment horizontal="lef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9"/>
  <sheetViews>
    <sheetView showGridLines="0" tabSelected="1" workbookViewId="0" topLeftCell="A2">
      <selection activeCell="C21" sqref="C21"/>
    </sheetView>
  </sheetViews>
  <sheetFormatPr defaultColWidth="9.140625" defaultRowHeight="12.75"/>
  <cols>
    <col min="1" max="1" width="4.00390625" style="1" customWidth="1"/>
    <col min="2" max="2" width="39.140625" style="1" customWidth="1"/>
    <col min="3" max="3" width="9.140625" style="1" customWidth="1"/>
    <col min="4" max="4" width="5.28125" style="1" customWidth="1"/>
    <col min="5" max="5" width="8.8515625" style="1" customWidth="1"/>
    <col min="6" max="6" width="5.421875" style="1" customWidth="1"/>
    <col min="7" max="7" width="3.00390625" style="1" customWidth="1"/>
    <col min="8" max="8" width="22.8515625" style="1" customWidth="1"/>
    <col min="9" max="9" width="6.7109375" style="1" customWidth="1"/>
    <col min="10" max="10" width="5.421875" style="1" customWidth="1"/>
    <col min="11" max="16384" width="9.140625" style="1" customWidth="1"/>
  </cols>
  <sheetData>
    <row r="2" ht="20.25">
      <c r="B2" s="46" t="s">
        <v>28</v>
      </c>
    </row>
    <row r="3" ht="12.75">
      <c r="B3" s="24" t="s">
        <v>29</v>
      </c>
    </row>
    <row r="4" ht="23.25">
      <c r="B4" s="47" t="s">
        <v>24</v>
      </c>
    </row>
    <row r="6" ht="18">
      <c r="B6" s="44" t="s">
        <v>32</v>
      </c>
    </row>
    <row r="7" ht="18">
      <c r="B7" s="45" t="s">
        <v>31</v>
      </c>
    </row>
    <row r="8" ht="18.75" thickBot="1">
      <c r="B8" s="41"/>
    </row>
    <row r="9" spans="2:4" ht="15.75" thickTop="1">
      <c r="B9" s="30" t="s">
        <v>40</v>
      </c>
      <c r="C9" s="2">
        <v>24</v>
      </c>
      <c r="D9" s="3" t="s">
        <v>4</v>
      </c>
    </row>
    <row r="10" spans="2:4" ht="15">
      <c r="B10" s="31" t="s">
        <v>26</v>
      </c>
      <c r="C10" s="4">
        <v>14</v>
      </c>
      <c r="D10" s="5"/>
    </row>
    <row r="11" spans="2:4" ht="16.5" thickBot="1">
      <c r="B11" s="6" t="s">
        <v>27</v>
      </c>
      <c r="C11" s="32">
        <f>(LN(11.68402337/C15)/(LN(1.1229283027)))-3</f>
        <v>12.618849337963185</v>
      </c>
      <c r="D11" s="33" t="s">
        <v>4</v>
      </c>
    </row>
    <row r="12" ht="13.5" thickTop="1">
      <c r="B12" s="51" t="s">
        <v>18</v>
      </c>
    </row>
    <row r="13" spans="2:4" ht="12.75" hidden="1">
      <c r="B13" s="7" t="s">
        <v>14</v>
      </c>
      <c r="C13" s="7">
        <f>(11.68402337)/(1.1229283027^(C9+3))</f>
        <v>0.5106080513124556</v>
      </c>
      <c r="D13" s="7" t="s">
        <v>6</v>
      </c>
    </row>
    <row r="14" spans="2:4" ht="12.75" hidden="1">
      <c r="B14" s="7" t="s">
        <v>15</v>
      </c>
      <c r="C14" s="7">
        <f>C10*(PI()*(C13/2)^2)</f>
        <v>2.866772528393841</v>
      </c>
      <c r="D14" s="7" t="s">
        <v>9</v>
      </c>
    </row>
    <row r="15" spans="2:4" ht="12.75" hidden="1">
      <c r="B15" s="7" t="s">
        <v>17</v>
      </c>
      <c r="C15" s="7">
        <f>SQRT((4*C14)/PI())</f>
        <v>1.9105203869394969</v>
      </c>
      <c r="D15" s="7" t="s">
        <v>6</v>
      </c>
    </row>
    <row r="16" spans="2:4" ht="12.75">
      <c r="B16" s="7"/>
      <c r="C16" s="7"/>
      <c r="D16" s="7"/>
    </row>
    <row r="17" spans="2:4" ht="12.75">
      <c r="B17" s="7"/>
      <c r="C17" s="7"/>
      <c r="D17" s="7"/>
    </row>
    <row r="18" s="8" customFormat="1" ht="18">
      <c r="B18" s="43" t="s">
        <v>30</v>
      </c>
    </row>
    <row r="19" s="8" customFormat="1" ht="18">
      <c r="B19" s="42"/>
    </row>
    <row r="20" spans="2:6" ht="16.5" thickBot="1">
      <c r="B20" s="40" t="s">
        <v>0</v>
      </c>
      <c r="C20" s="9" t="s">
        <v>1</v>
      </c>
      <c r="D20" s="10"/>
      <c r="E20" s="9" t="s">
        <v>2</v>
      </c>
      <c r="F20" s="11"/>
    </row>
    <row r="21" spans="2:6" ht="15.75" thickTop="1">
      <c r="B21" s="26" t="s">
        <v>3</v>
      </c>
      <c r="C21" s="12">
        <v>12.62</v>
      </c>
      <c r="D21" s="13" t="s">
        <v>4</v>
      </c>
      <c r="E21" s="12">
        <v>12.62</v>
      </c>
      <c r="F21" s="14" t="s">
        <v>4</v>
      </c>
    </row>
    <row r="22" spans="2:6" ht="15">
      <c r="B22" s="27" t="s">
        <v>5</v>
      </c>
      <c r="C22" s="15">
        <f>(11.68402337)/(1.1229283027^(C21+3))</f>
        <v>1.9102655260766936</v>
      </c>
      <c r="D22" s="16" t="s">
        <v>6</v>
      </c>
      <c r="E22" s="15">
        <f>(0.46)/(1.1229283027^(E21+3))</f>
        <v>0.07520715374906675</v>
      </c>
      <c r="F22" s="17" t="s">
        <v>7</v>
      </c>
    </row>
    <row r="23" spans="2:6" ht="15">
      <c r="B23" s="27" t="s">
        <v>8</v>
      </c>
      <c r="C23" s="18">
        <f>(PI()*(C22/2)^2)</f>
        <v>2.8660077321711626</v>
      </c>
      <c r="D23" s="16" t="s">
        <v>9</v>
      </c>
      <c r="E23" s="15">
        <f>(PI()*(E22/2)^2)</f>
        <v>0.004442303098756058</v>
      </c>
      <c r="F23" s="17" t="s">
        <v>10</v>
      </c>
    </row>
    <row r="24" spans="2:6" ht="15">
      <c r="B24" s="28" t="s">
        <v>25</v>
      </c>
      <c r="C24" s="19">
        <v>3</v>
      </c>
      <c r="D24" s="16" t="s">
        <v>11</v>
      </c>
      <c r="E24" s="19">
        <v>10</v>
      </c>
      <c r="F24" s="17" t="s">
        <v>12</v>
      </c>
    </row>
    <row r="25" spans="2:6" ht="15">
      <c r="B25" s="28" t="s">
        <v>35</v>
      </c>
      <c r="C25" s="18">
        <f>(0.035*C24)/C23</f>
        <v>0.036636328235045125</v>
      </c>
      <c r="D25" s="16" t="s">
        <v>13</v>
      </c>
      <c r="E25" s="18">
        <f>(0.0000162677052*E24)/(E23)</f>
        <v>0.03661998030831195</v>
      </c>
      <c r="F25" s="17" t="s">
        <v>13</v>
      </c>
    </row>
    <row r="26" spans="2:6" ht="15">
      <c r="B26" s="28" t="s">
        <v>33</v>
      </c>
      <c r="C26" s="19">
        <v>4</v>
      </c>
      <c r="D26" s="16" t="s">
        <v>13</v>
      </c>
      <c r="E26" s="19">
        <v>4</v>
      </c>
      <c r="F26" s="17" t="s">
        <v>13</v>
      </c>
    </row>
    <row r="27" spans="2:6" ht="15">
      <c r="B27" s="29" t="s">
        <v>34</v>
      </c>
      <c r="C27" s="20">
        <v>8</v>
      </c>
      <c r="D27" s="21" t="s">
        <v>13</v>
      </c>
      <c r="E27" s="20">
        <v>8</v>
      </c>
      <c r="F27" s="22" t="s">
        <v>13</v>
      </c>
    </row>
    <row r="28" spans="2:6" ht="15.75">
      <c r="B28" s="23" t="s">
        <v>19</v>
      </c>
      <c r="C28" s="34">
        <f>20*LOG10(1-(C25/(C25+C26)))</f>
        <v>-0.0791926610020782</v>
      </c>
      <c r="D28" s="35" t="s">
        <v>16</v>
      </c>
      <c r="E28" s="34">
        <f>20*LOG10(1-(E25/(E25+E26)))</f>
        <v>-0.0791574840469588</v>
      </c>
      <c r="F28" s="36" t="s">
        <v>16</v>
      </c>
    </row>
    <row r="29" spans="2:10" ht="16.5" thickBot="1">
      <c r="B29" s="25" t="s">
        <v>20</v>
      </c>
      <c r="C29" s="37">
        <f>(+C26*(C27/C25))/10</f>
        <v>87.34499755188304</v>
      </c>
      <c r="D29" s="38" t="s">
        <v>21</v>
      </c>
      <c r="E29" s="37">
        <f>(+E26*(E27/E25))/10</f>
        <v>87.38399018946684</v>
      </c>
      <c r="F29" s="39" t="s">
        <v>21</v>
      </c>
      <c r="H29" s="7"/>
      <c r="I29" s="7"/>
      <c r="J29" s="7"/>
    </row>
    <row r="30" ht="13.5" thickTop="1">
      <c r="B30" s="48" t="s">
        <v>36</v>
      </c>
    </row>
    <row r="31" ht="12.75">
      <c r="B31" s="24" t="s">
        <v>41</v>
      </c>
    </row>
    <row r="32" ht="12.75">
      <c r="B32" s="1" t="s">
        <v>37</v>
      </c>
    </row>
    <row r="33" ht="12.75">
      <c r="B33" s="1" t="s">
        <v>38</v>
      </c>
    </row>
    <row r="36" ht="12.75">
      <c r="B36" s="52" t="s">
        <v>39</v>
      </c>
    </row>
    <row r="37" ht="12.75">
      <c r="B37" s="49" t="s">
        <v>22</v>
      </c>
    </row>
    <row r="38" ht="12.75">
      <c r="B38" s="50" t="s">
        <v>23</v>
      </c>
    </row>
    <row r="39" ht="12.75">
      <c r="B39" s="50" t="s">
        <v>24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Scott Faller</cp:lastModifiedBy>
  <dcterms:created xsi:type="dcterms:W3CDTF">1999-11-11T14:18:04Z</dcterms:created>
  <dcterms:modified xsi:type="dcterms:W3CDTF">2000-10-01T21:59:01Z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